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<sst xmlns="http://schemas.openxmlformats.org/spreadsheetml/2006/main" count="216" uniqueCount="95">
  <si>
    <t>STT</t>
  </si>
  <si>
    <t>Số lượng</t>
  </si>
  <si>
    <t>ĐVT</t>
  </si>
  <si>
    <t>ĐVT: Đồng</t>
  </si>
  <si>
    <t xml:space="preserve">Nội dung công việc </t>
  </si>
  <si>
    <t xml:space="preserve">Ghi chú </t>
  </si>
  <si>
    <t xml:space="preserve">Đoàn </t>
  </si>
  <si>
    <t xml:space="preserve">Người </t>
  </si>
  <si>
    <t>Theo mức khoán tại Thông tư số 102/2012/TT-BTC ngày 21/6/2012 của Bộ tài chính</t>
  </si>
  <si>
    <t>I</t>
  </si>
  <si>
    <t xml:space="preserve">Chi theo mức khoán </t>
  </si>
  <si>
    <t>II</t>
  </si>
  <si>
    <t xml:space="preserve">Chi theo thực tế </t>
  </si>
  <si>
    <t>Chi phí làm sổ hộ chiếu công vụ</t>
  </si>
  <si>
    <t>Theo Tiết iii, điểm b, khoản 2 Điều 3 Thông tư 102/2012/TT-BTC</t>
  </si>
  <si>
    <t xml:space="preserve">Theo giá thực tế </t>
  </si>
  <si>
    <t>Chi phí vé máy bay</t>
  </si>
  <si>
    <t>Hà Nội - Viêng Chăn</t>
  </si>
  <si>
    <t>3.000.000</t>
  </si>
  <si>
    <t>4.000.000</t>
  </si>
  <si>
    <t>Viên Chăn - Băng Kok</t>
  </si>
  <si>
    <t>2.000.000</t>
  </si>
  <si>
    <t>Quà tặng ngoại giao</t>
  </si>
  <si>
    <t>Xuất</t>
  </si>
  <si>
    <t>A</t>
  </si>
  <si>
    <r>
      <t xml:space="preserve">Tiền ăn, tiền tiêu vặt: 70USD/người/ngày
</t>
    </r>
    <r>
      <rPr>
        <i/>
        <sz val="14"/>
        <rFont val="Times New Roman"/>
        <family val="1"/>
      </rPr>
      <t>(70USD x 24.000VNĐ x 3 ngày)</t>
    </r>
  </si>
  <si>
    <r>
      <t>Tiền thuê phòng nghỉ: 75USD/người/ngày</t>
    </r>
    <r>
      <rPr>
        <i/>
        <sz val="14"/>
        <rFont val="Times New Roman"/>
        <family val="1"/>
      </rPr>
      <t xml:space="preserve">
(75USD x 24.000VNĐ x 2 đêm)</t>
    </r>
  </si>
  <si>
    <r>
      <t xml:space="preserve">Tiền thuê phương tiện từ sân bay, ga tàu, bến xe, cửa khẩu khi nhập/xuất cảnh: 100USD/lượt xuất và nhập cảnh/người
</t>
    </r>
    <r>
      <rPr>
        <i/>
        <sz val="14"/>
        <rFont val="Times New Roman"/>
        <family val="1"/>
      </rPr>
      <t>(100USD x 24.000VNĐ)</t>
    </r>
  </si>
  <si>
    <t>Đơn giá
(VNĐ)</t>
  </si>
  <si>
    <t>Thành tiền
(VNĐ)</t>
  </si>
  <si>
    <r>
      <t xml:space="preserve">Tiền điện thoại: 80USD/đoàn công tác
</t>
    </r>
    <r>
      <rPr>
        <i/>
        <sz val="14"/>
        <rFont val="Times New Roman"/>
        <family val="1"/>
      </rPr>
      <t>(80USD x 24.000VNĐ)</t>
    </r>
  </si>
  <si>
    <r>
      <t xml:space="preserve">Tiền thuê phương tiện đi làm việc hằng ngày với các đơn vị tại thành phố Sùng Tả: 80USD/1 người/1 nước đến công tác
</t>
    </r>
    <r>
      <rPr>
        <i/>
        <sz val="14"/>
        <rFont val="Times New Roman"/>
        <family val="1"/>
      </rPr>
      <t>(80USD x 24.000VNĐ)</t>
    </r>
  </si>
  <si>
    <t>B</t>
  </si>
  <si>
    <r>
      <t xml:space="preserve">Tiền ăn, tiền tiêu vặt: 50USD/người/ngày
</t>
    </r>
    <r>
      <rPr>
        <i/>
        <sz val="14"/>
        <rFont val="Times New Roman"/>
        <family val="1"/>
      </rPr>
      <t xml:space="preserve">(50USD x 24.000VNĐ x 6 ngày) </t>
    </r>
  </si>
  <si>
    <r>
      <t xml:space="preserve">Tiền thuê phòng nghỉ: 60USD/người/ngày
</t>
    </r>
    <r>
      <rPr>
        <i/>
        <sz val="14"/>
        <rFont val="Times New Roman"/>
        <family val="1"/>
      </rPr>
      <t>(60USD x 24.000VNĐ x 5 đêm)</t>
    </r>
  </si>
  <si>
    <r>
      <t xml:space="preserve">Tiền thuê phương tiện từ sân bay, ga tàu, bến xe, cửa khẩu khi nhập/xuất cảnh: 75USD/người/lượt xuất và nhập cảnh
</t>
    </r>
    <r>
      <rPr>
        <i/>
        <sz val="14"/>
        <rFont val="Times New Roman"/>
        <family val="1"/>
      </rPr>
      <t>(75USD x 24.000VNĐ x 02 lượt)</t>
    </r>
  </si>
  <si>
    <r>
      <t xml:space="preserve">Tiền điện thoại: 80USD/đoàn công tác
</t>
    </r>
    <r>
      <rPr>
        <i/>
        <sz val="14"/>
        <rFont val="Times New Roman"/>
        <family val="1"/>
      </rPr>
      <t>(80 USD x 24.000VNĐ)</t>
    </r>
  </si>
  <si>
    <t>Bangkok - Hà Nội</t>
  </si>
  <si>
    <t>110.000.000</t>
  </si>
  <si>
    <t>Tiền thuê phương tiện đi làm việc hằng ngày với các đơn vị tại Lào và Thái Lan: 80USD/1 người/1 nước đến công tác
(80USD x 24.000VNĐ x 02 nước)</t>
  </si>
  <si>
    <t>-</t>
  </si>
  <si>
    <t>Tiền thuê chỗ ở (Trưởng đoàn 2.500.000đ/người/ngày; Đoàn viên 1.800.000đ/người/ngày)</t>
  </si>
  <si>
    <t>Người</t>
  </si>
  <si>
    <t>Tiền ăn hằng ngày (800.000đ/người/ngày)</t>
  </si>
  <si>
    <t>Khoản 4 Điều 7 Thông tư 71/2018/TT-BTC</t>
  </si>
  <si>
    <t>Tiền tiếp xã giao các buổi làm việc (đồ uống, hoa quả, bánh ngọt): 60.000đ/người/buổi</t>
  </si>
  <si>
    <t>Điểm d Khoản 1 Điều 8 Thông tư 71/2018/TT-BTC</t>
  </si>
  <si>
    <t>Điểm c Khoản 2 Điều 10 Thông tư 71/2018/TT-BTC</t>
  </si>
  <si>
    <t>Trang</t>
  </si>
  <si>
    <t>Tiền biên dịch (150.000đ/trang)</t>
  </si>
  <si>
    <t>06</t>
  </si>
  <si>
    <t xml:space="preserve">150.000 </t>
  </si>
  <si>
    <t>Tiền dịch nói</t>
  </si>
  <si>
    <t>Dịch nói thông thường (Tại các bữa cơm)</t>
  </si>
  <si>
    <t>02</t>
  </si>
  <si>
    <t>Giờ</t>
  </si>
  <si>
    <t>Dịch đuổi (Tại buổi làm việc)</t>
  </si>
  <si>
    <t>250.000</t>
  </si>
  <si>
    <t>500.000</t>
  </si>
  <si>
    <t>Điểm a Khoản 1 Điều 11 Thông tư 71/2018/TT-BTC</t>
  </si>
  <si>
    <t>Điểm a Khoản 2 Điều 11 Thông tư 71/2018/TT-BTC</t>
  </si>
  <si>
    <t>Điểm b Khoản 2 Điều 11 Thông tư 71/2018/TT-BTC</t>
  </si>
  <si>
    <t>Điểm b, c Khoản 2 Điều 12 Thông tư 71/2018/TT-BTC</t>
  </si>
  <si>
    <t>Tặng phẩm (quà đối ngoại)</t>
  </si>
  <si>
    <t>04</t>
  </si>
  <si>
    <t>Dịch nói thông thường (Tại các bữa cơm/tham quan)</t>
  </si>
  <si>
    <t>III</t>
  </si>
  <si>
    <t>IV</t>
  </si>
  <si>
    <t>Tổng cộng</t>
  </si>
  <si>
    <t>1.1</t>
  </si>
  <si>
    <t>1.2</t>
  </si>
  <si>
    <t>1.3</t>
  </si>
  <si>
    <t>1.4</t>
  </si>
  <si>
    <t>2.1</t>
  </si>
  <si>
    <t>2.2</t>
  </si>
  <si>
    <t>2.4</t>
  </si>
  <si>
    <t>2.3</t>
  </si>
  <si>
    <t>Đoàn
(10 người)</t>
  </si>
  <si>
    <t>01</t>
  </si>
  <si>
    <r>
      <rPr>
        <b/>
        <i/>
        <sz val="14"/>
        <rFont val="Times New Roman"/>
        <family val="1"/>
      </rPr>
      <t>Đoàn số 1:</t>
    </r>
    <r>
      <rPr>
        <b/>
        <sz val="14"/>
        <rFont val="Times New Roman"/>
        <family val="1"/>
      </rPr>
      <t xml:space="preserve"> Đoàn công tác của Sở Thương mại Quảng Tây (Thời gian 01 ngày)</t>
    </r>
  </si>
  <si>
    <t>ĐOÀN RA</t>
  </si>
  <si>
    <t>Tổng cộng:</t>
  </si>
  <si>
    <t>ĐOÀN VÀO</t>
  </si>
  <si>
    <t>4.2</t>
  </si>
  <si>
    <t>4.1</t>
  </si>
  <si>
    <r>
      <rPr>
        <b/>
        <i/>
        <sz val="14"/>
        <rFont val="Times New Roman"/>
        <family val="1"/>
      </rPr>
      <t>Đoàn số 2</t>
    </r>
    <r>
      <rPr>
        <b/>
        <sz val="14"/>
        <rFont val="Times New Roman"/>
        <family val="1"/>
      </rPr>
      <t>: Đoàn công tác các cấp chính quyền thành phố Sùng Tả, Quảng Tây, Trung Quốc (Thời gian 02 ngày)</t>
    </r>
  </si>
  <si>
    <t>đồng</t>
  </si>
  <si>
    <t>Tổng kinh phí đối ngoại năm 2024 (A+B):</t>
  </si>
  <si>
    <t>Bằng chữ: Sáu trăm ba mươi lăm triệu, bảy trăm bốn mươi nghìn đồng</t>
  </si>
  <si>
    <t>Đoàn số 1: Khảo sát, nghiên cứu tại thành phố Sùng Tả, Quảng Tây, Trung Quốc (3 ngày 2 đêm, 10 người)</t>
  </si>
  <si>
    <r>
      <t>Đoàn số 2: Khảo sát, nghiên cứu, học tập kinh nghiệm tại Cộng hòa Dân chủ
Nhân dân Lào và Vương quốc Thái Lan</t>
    </r>
    <r>
      <rPr>
        <i/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(6 ngày 5 đêm, 10 người)</t>
    </r>
  </si>
  <si>
    <t>Tiền ăn hằng ngày (800.000đ/người/ngày x 2 ngày)</t>
  </si>
  <si>
    <r>
      <rPr>
        <b/>
        <i/>
        <sz val="14"/>
        <rFont val="Times New Roman"/>
        <family val="1"/>
      </rPr>
      <t>Đoàn số 3</t>
    </r>
    <r>
      <rPr>
        <b/>
        <sz val="14"/>
        <rFont val="Times New Roman"/>
        <family val="1"/>
      </rPr>
      <t>: Đoàn công tác Cộng hòa Dân chủ Nhân dân Lào  (Thời gian 02 ngày)</t>
    </r>
  </si>
  <si>
    <t>Đoàn công tác Vương quốc Thái Lan (Thời gian 02 ngày)</t>
  </si>
  <si>
    <r>
      <t xml:space="preserve">DỰ TOÁN KINH PHÍ ĐỐI NGOẠI NĂM 2024 
</t>
    </r>
    <r>
      <rPr>
        <i/>
        <sz val="14"/>
        <rFont val="Times New Roman"/>
        <family val="1"/>
      </rPr>
      <t>(Kèm theo Kế hoạch số 50/KH-SCT ngày 20 tháng 5 năm 2024 của Sở Công Thương)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</si>
</sst>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.##0.0_);_(* \(#.##0.0\);_(* &quot;-&quot;??_);_(@_)"/>
    <numFmt numFmtId="177" formatCode="_(* #.##0.00_);_(* \(#.##0.00\);_(* &quot;-&quot;??_);_(@_)"/>
    <numFmt numFmtId="178" formatCode="_(* #.##0.000_);_(* \(#.##0.000\);_(* &quot;-&quot;??_);_(@_)"/>
    <numFmt numFmtId="179" formatCode="_(* #.##0._);_(* \(#.##0.\);_(* &quot;-&quot;??_);_(@_)"/>
    <numFmt numFmtId="180" formatCode="_(* #.##._);_(* \(#.##.\);_(* &quot;-&quot;??_);_(@_ⴆ"/>
    <numFmt numFmtId="181" formatCode="_(* #,##0.0_);_(* \(#,##0.0\);_(* &quot;-&quot;??_);_(@_)"/>
    <numFmt numFmtId="182" formatCode="_(* #,##0_);_(* \(#,##0\);_(* &quot;-&quot;??_);_(@_)"/>
  </numFmts>
  <fonts count="45">
    <font>
      <sz val="10"/>
      <name val="Arial"/>
      <family val="0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 quotePrefix="1">
      <alignment horizontal="center" vertical="center"/>
    </xf>
    <xf numFmtId="3" fontId="1" fillId="0" borderId="10" xfId="0" applyNumberFormat="1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 quotePrefix="1">
      <alignment horizontal="center" vertic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182" fontId="1" fillId="0" borderId="10" xfId="42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 quotePrefix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3" fontId="1" fillId="0" borderId="12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 quotePrefix="1">
      <alignment horizontal="center" vertical="center"/>
    </xf>
    <xf numFmtId="3" fontId="1" fillId="0" borderId="12" xfId="0" applyNumberFormat="1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left" vertical="center"/>
    </xf>
    <xf numFmtId="3" fontId="5" fillId="0" borderId="12" xfId="0" applyNumberFormat="1" applyFont="1" applyBorder="1" applyAlignment="1" quotePrefix="1">
      <alignment horizontal="center" vertical="center"/>
    </xf>
    <xf numFmtId="0" fontId="1" fillId="0" borderId="13" xfId="0" applyFont="1" applyBorder="1" applyAlignment="1">
      <alignment horizontal="left" vertical="center"/>
    </xf>
    <xf numFmtId="3" fontId="1" fillId="0" borderId="13" xfId="0" applyNumberFormat="1" applyFont="1" applyBorder="1" applyAlignment="1" quotePrefix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82" fontId="1" fillId="0" borderId="11" xfId="42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3" fontId="1" fillId="0" borderId="14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 vertical="center"/>
    </xf>
    <xf numFmtId="3" fontId="44" fillId="0" borderId="19" xfId="0" applyNumberFormat="1" applyFont="1" applyBorder="1" applyAlignment="1">
      <alignment vertical="center"/>
    </xf>
    <xf numFmtId="3" fontId="44" fillId="0" borderId="10" xfId="0" applyNumberFormat="1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3" fontId="44" fillId="0" borderId="17" xfId="0" applyNumberFormat="1" applyFont="1" applyBorder="1" applyAlignment="1">
      <alignment horizontal="right" vertical="center"/>
    </xf>
    <xf numFmtId="0" fontId="44" fillId="0" borderId="17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 quotePrefix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 quotePrefix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PageLayoutView="0" workbookViewId="0" topLeftCell="A61">
      <selection activeCell="A1" sqref="A1:G1"/>
    </sheetView>
  </sheetViews>
  <sheetFormatPr defaultColWidth="9.140625" defaultRowHeight="12.75"/>
  <cols>
    <col min="1" max="1" width="6.28125" style="1" customWidth="1"/>
    <col min="2" max="2" width="53.140625" style="29" customWidth="1"/>
    <col min="3" max="3" width="14.8515625" style="1" customWidth="1"/>
    <col min="4" max="4" width="12.28125" style="1" bestFit="1" customWidth="1"/>
    <col min="5" max="5" width="16.57421875" style="1" customWidth="1"/>
    <col min="6" max="6" width="17.7109375" style="1" customWidth="1"/>
    <col min="7" max="7" width="15.421875" style="15" customWidth="1"/>
    <col min="8" max="8" width="34.00390625" style="1" customWidth="1"/>
    <col min="9" max="9" width="9.140625" style="1" customWidth="1"/>
    <col min="10" max="10" width="11.28125" style="1" bestFit="1" customWidth="1"/>
    <col min="11" max="11" width="4.28125" style="1" customWidth="1"/>
    <col min="12" max="12" width="16.421875" style="1" customWidth="1"/>
    <col min="13" max="13" width="12.7109375" style="1" bestFit="1" customWidth="1"/>
    <col min="14" max="16384" width="9.140625" style="1" customWidth="1"/>
  </cols>
  <sheetData>
    <row r="1" spans="1:7" s="2" customFormat="1" ht="39.75" customHeight="1">
      <c r="A1" s="114" t="s">
        <v>94</v>
      </c>
      <c r="B1" s="114"/>
      <c r="C1" s="114"/>
      <c r="D1" s="114"/>
      <c r="E1" s="114"/>
      <c r="F1" s="114"/>
      <c r="G1" s="114"/>
    </row>
    <row r="2" spans="2:7" s="2" customFormat="1" ht="18.75">
      <c r="B2" s="27"/>
      <c r="F2" s="105" t="s">
        <v>3</v>
      </c>
      <c r="G2" s="105"/>
    </row>
    <row r="3" spans="1:7" s="2" customFormat="1" ht="37.5">
      <c r="A3" s="5" t="s">
        <v>0</v>
      </c>
      <c r="B3" s="28" t="s">
        <v>4</v>
      </c>
      <c r="C3" s="5" t="s">
        <v>1</v>
      </c>
      <c r="D3" s="5" t="s">
        <v>2</v>
      </c>
      <c r="E3" s="11" t="s">
        <v>28</v>
      </c>
      <c r="F3" s="11" t="s">
        <v>29</v>
      </c>
      <c r="G3" s="5" t="s">
        <v>5</v>
      </c>
    </row>
    <row r="4" spans="1:7" s="2" customFormat="1" ht="23.25" customHeight="1">
      <c r="A4" s="5" t="s">
        <v>24</v>
      </c>
      <c r="B4" s="82" t="s">
        <v>80</v>
      </c>
      <c r="C4" s="82"/>
      <c r="D4" s="82"/>
      <c r="E4" s="82"/>
      <c r="F4" s="78">
        <f>E14+E29</f>
        <v>477840000</v>
      </c>
      <c r="G4" s="81" t="s">
        <v>86</v>
      </c>
    </row>
    <row r="5" spans="1:8" s="2" customFormat="1" ht="29.25" customHeight="1">
      <c r="A5" s="5" t="s">
        <v>9</v>
      </c>
      <c r="B5" s="86" t="s">
        <v>89</v>
      </c>
      <c r="C5" s="87"/>
      <c r="D5" s="87"/>
      <c r="E5" s="87"/>
      <c r="F5" s="87"/>
      <c r="G5" s="88"/>
      <c r="H5" s="26"/>
    </row>
    <row r="6" spans="1:7" s="12" customFormat="1" ht="19.5">
      <c r="A6" s="9">
        <v>1</v>
      </c>
      <c r="B6" s="96" t="s">
        <v>10</v>
      </c>
      <c r="C6" s="96"/>
      <c r="D6" s="96"/>
      <c r="E6" s="96"/>
      <c r="F6" s="70">
        <f>F7+F8+F9+F10</f>
        <v>112320000</v>
      </c>
      <c r="G6" s="9"/>
    </row>
    <row r="7" spans="1:7" s="2" customFormat="1" ht="39.75" customHeight="1">
      <c r="A7" s="67" t="s">
        <v>69</v>
      </c>
      <c r="B7" s="68" t="s">
        <v>25</v>
      </c>
      <c r="C7" s="67">
        <v>10</v>
      </c>
      <c r="D7" s="67" t="s">
        <v>7</v>
      </c>
      <c r="E7" s="69">
        <f>70*24000*3</f>
        <v>5040000</v>
      </c>
      <c r="F7" s="69">
        <f>C7*E7</f>
        <v>50400000</v>
      </c>
      <c r="G7" s="115" t="s">
        <v>8</v>
      </c>
    </row>
    <row r="8" spans="1:7" s="2" customFormat="1" ht="37.5">
      <c r="A8" s="37" t="s">
        <v>70</v>
      </c>
      <c r="B8" s="38" t="s">
        <v>26</v>
      </c>
      <c r="C8" s="37">
        <v>10</v>
      </c>
      <c r="D8" s="37" t="s">
        <v>7</v>
      </c>
      <c r="E8" s="39">
        <f>75*24000*2</f>
        <v>3600000</v>
      </c>
      <c r="F8" s="39">
        <f>C8*E8</f>
        <v>36000000</v>
      </c>
      <c r="G8" s="115"/>
    </row>
    <row r="9" spans="1:7" s="2" customFormat="1" ht="77.25" customHeight="1">
      <c r="A9" s="48" t="s">
        <v>71</v>
      </c>
      <c r="B9" s="49" t="s">
        <v>27</v>
      </c>
      <c r="C9" s="48">
        <v>10</v>
      </c>
      <c r="D9" s="48" t="s">
        <v>7</v>
      </c>
      <c r="E9" s="50">
        <f>100*24000</f>
        <v>2400000</v>
      </c>
      <c r="F9" s="39">
        <f>C9*E9</f>
        <v>24000000</v>
      </c>
      <c r="G9" s="115"/>
    </row>
    <row r="10" spans="1:7" s="2" customFormat="1" ht="42.75" customHeight="1">
      <c r="A10" s="45" t="s">
        <v>72</v>
      </c>
      <c r="B10" s="46" t="s">
        <v>30</v>
      </c>
      <c r="C10" s="45">
        <v>1</v>
      </c>
      <c r="D10" s="45" t="s">
        <v>6</v>
      </c>
      <c r="E10" s="47">
        <f>80*24000</f>
        <v>1920000</v>
      </c>
      <c r="F10" s="47">
        <f>C10*E10</f>
        <v>1920000</v>
      </c>
      <c r="G10" s="115"/>
    </row>
    <row r="11" spans="1:7" s="13" customFormat="1" ht="24" customHeight="1">
      <c r="A11" s="34">
        <v>2</v>
      </c>
      <c r="B11" s="99" t="s">
        <v>12</v>
      </c>
      <c r="C11" s="100"/>
      <c r="D11" s="100"/>
      <c r="E11" s="101"/>
      <c r="F11" s="71">
        <f>F12+F13</f>
        <v>21200000</v>
      </c>
      <c r="G11" s="36"/>
    </row>
    <row r="12" spans="1:7" s="2" customFormat="1" ht="34.5" customHeight="1">
      <c r="A12" s="37" t="s">
        <v>73</v>
      </c>
      <c r="B12" s="38" t="s">
        <v>13</v>
      </c>
      <c r="C12" s="37">
        <v>10</v>
      </c>
      <c r="D12" s="37" t="s">
        <v>7</v>
      </c>
      <c r="E12" s="39">
        <v>200000</v>
      </c>
      <c r="F12" s="39">
        <f>C12*E12</f>
        <v>2000000</v>
      </c>
      <c r="G12" s="44" t="s">
        <v>15</v>
      </c>
    </row>
    <row r="13" spans="1:7" s="2" customFormat="1" ht="81.75" customHeight="1">
      <c r="A13" s="45" t="s">
        <v>74</v>
      </c>
      <c r="B13" s="46" t="s">
        <v>31</v>
      </c>
      <c r="C13" s="45">
        <v>10</v>
      </c>
      <c r="D13" s="45" t="s">
        <v>7</v>
      </c>
      <c r="E13" s="47">
        <f>80*24000</f>
        <v>1920000</v>
      </c>
      <c r="F13" s="47">
        <f>C13*E13</f>
        <v>19200000</v>
      </c>
      <c r="G13" s="62" t="s">
        <v>14</v>
      </c>
    </row>
    <row r="14" spans="1:8" s="2" customFormat="1" ht="22.5" customHeight="1">
      <c r="A14" s="3"/>
      <c r="B14" s="82" t="s">
        <v>81</v>
      </c>
      <c r="C14" s="82"/>
      <c r="D14" s="82"/>
      <c r="E14" s="97">
        <f>F6+F11</f>
        <v>133520000</v>
      </c>
      <c r="F14" s="98"/>
      <c r="G14" s="20"/>
      <c r="H14" s="26"/>
    </row>
    <row r="15" spans="1:7" s="2" customFormat="1" ht="44.25" customHeight="1">
      <c r="A15" s="5" t="s">
        <v>11</v>
      </c>
      <c r="B15" s="83" t="s">
        <v>90</v>
      </c>
      <c r="C15" s="84"/>
      <c r="D15" s="84"/>
      <c r="E15" s="84"/>
      <c r="F15" s="84"/>
      <c r="G15" s="85"/>
    </row>
    <row r="16" spans="1:10" s="2" customFormat="1" ht="24.75" customHeight="1">
      <c r="A16" s="34">
        <v>1</v>
      </c>
      <c r="B16" s="102" t="s">
        <v>10</v>
      </c>
      <c r="C16" s="103"/>
      <c r="D16" s="103"/>
      <c r="E16" s="104"/>
      <c r="F16" s="35">
        <f>F17+F18+F19+F20</f>
        <v>181920000</v>
      </c>
      <c r="G16" s="75"/>
      <c r="J16" s="6"/>
    </row>
    <row r="17" spans="1:10" s="2" customFormat="1" ht="37.5">
      <c r="A17" s="37" t="s">
        <v>69</v>
      </c>
      <c r="B17" s="38" t="s">
        <v>33</v>
      </c>
      <c r="C17" s="37">
        <v>10</v>
      </c>
      <c r="D17" s="37" t="s">
        <v>7</v>
      </c>
      <c r="E17" s="39">
        <f>50*24000*6</f>
        <v>7200000</v>
      </c>
      <c r="F17" s="39">
        <f>C17*E17</f>
        <v>72000000</v>
      </c>
      <c r="G17" s="106" t="s">
        <v>8</v>
      </c>
      <c r="J17" s="6"/>
    </row>
    <row r="18" spans="1:13" s="2" customFormat="1" ht="37.5">
      <c r="A18" s="37" t="s">
        <v>70</v>
      </c>
      <c r="B18" s="38" t="s">
        <v>34</v>
      </c>
      <c r="C18" s="37">
        <v>10</v>
      </c>
      <c r="D18" s="37" t="s">
        <v>7</v>
      </c>
      <c r="E18" s="39">
        <f>60*24000*5</f>
        <v>7200000</v>
      </c>
      <c r="F18" s="39">
        <f>C18*E18</f>
        <v>72000000</v>
      </c>
      <c r="G18" s="106"/>
      <c r="J18" s="7"/>
      <c r="K18" s="1"/>
      <c r="L18" s="1"/>
      <c r="M18" s="1"/>
    </row>
    <row r="19" spans="1:13" s="6" customFormat="1" ht="75">
      <c r="A19" s="48" t="s">
        <v>71</v>
      </c>
      <c r="B19" s="49" t="s">
        <v>35</v>
      </c>
      <c r="C19" s="48">
        <v>10</v>
      </c>
      <c r="D19" s="48" t="s">
        <v>7</v>
      </c>
      <c r="E19" s="50">
        <f>75*24000*2</f>
        <v>3600000</v>
      </c>
      <c r="F19" s="39">
        <f>C19*E19</f>
        <v>36000000</v>
      </c>
      <c r="G19" s="106"/>
      <c r="J19" s="7"/>
      <c r="K19" s="1"/>
      <c r="L19" s="1"/>
      <c r="M19" s="1"/>
    </row>
    <row r="20" spans="1:14" s="2" customFormat="1" ht="37.5">
      <c r="A20" s="45" t="s">
        <v>72</v>
      </c>
      <c r="B20" s="46" t="s">
        <v>36</v>
      </c>
      <c r="C20" s="45">
        <v>1</v>
      </c>
      <c r="D20" s="45" t="s">
        <v>6</v>
      </c>
      <c r="E20" s="47">
        <f>80*24000</f>
        <v>1920000</v>
      </c>
      <c r="F20" s="47">
        <f>C20*E20</f>
        <v>1920000</v>
      </c>
      <c r="G20" s="107"/>
      <c r="J20" s="7"/>
      <c r="K20" s="1"/>
      <c r="L20" s="1"/>
      <c r="M20" s="1"/>
      <c r="N20" s="1"/>
    </row>
    <row r="21" spans="1:14" s="13" customFormat="1" ht="28.5" customHeight="1">
      <c r="A21" s="34">
        <v>2</v>
      </c>
      <c r="B21" s="99" t="s">
        <v>12</v>
      </c>
      <c r="C21" s="100"/>
      <c r="D21" s="100"/>
      <c r="E21" s="101"/>
      <c r="F21" s="35">
        <f>F22+F26+F27+F28</f>
        <v>162400000</v>
      </c>
      <c r="G21" s="36"/>
      <c r="J21" s="14"/>
      <c r="K21" s="15"/>
      <c r="L21" s="15"/>
      <c r="M21" s="15"/>
      <c r="N21" s="15"/>
    </row>
    <row r="22" spans="1:10" ht="23.25" customHeight="1">
      <c r="A22" s="37" t="s">
        <v>73</v>
      </c>
      <c r="B22" s="38" t="s">
        <v>16</v>
      </c>
      <c r="C22" s="37"/>
      <c r="D22" s="37"/>
      <c r="E22" s="39"/>
      <c r="F22" s="39" t="s">
        <v>38</v>
      </c>
      <c r="G22" s="44"/>
      <c r="J22" s="7"/>
    </row>
    <row r="23" spans="1:10" ht="23.25" customHeight="1">
      <c r="A23" s="40" t="s">
        <v>40</v>
      </c>
      <c r="B23" s="41" t="s">
        <v>17</v>
      </c>
      <c r="C23" s="42">
        <v>10</v>
      </c>
      <c r="D23" s="42" t="s">
        <v>7</v>
      </c>
      <c r="E23" s="43" t="s">
        <v>18</v>
      </c>
      <c r="F23" s="39">
        <f aca="true" t="shared" si="0" ref="F23:F28">C23*E23</f>
        <v>30000000</v>
      </c>
      <c r="G23" s="44"/>
      <c r="J23" s="7"/>
    </row>
    <row r="24" spans="1:14" ht="23.25" customHeight="1">
      <c r="A24" s="40" t="s">
        <v>40</v>
      </c>
      <c r="B24" s="41" t="s">
        <v>20</v>
      </c>
      <c r="C24" s="42">
        <v>10</v>
      </c>
      <c r="D24" s="42" t="s">
        <v>7</v>
      </c>
      <c r="E24" s="43" t="s">
        <v>19</v>
      </c>
      <c r="F24" s="39">
        <f t="shared" si="0"/>
        <v>40000000</v>
      </c>
      <c r="G24" s="44"/>
      <c r="J24" s="6"/>
      <c r="K24" s="2"/>
      <c r="L24" s="2"/>
      <c r="M24" s="2"/>
      <c r="N24" s="2"/>
    </row>
    <row r="25" spans="1:14" ht="23.25" customHeight="1">
      <c r="A25" s="40" t="s">
        <v>40</v>
      </c>
      <c r="B25" s="41" t="s">
        <v>37</v>
      </c>
      <c r="C25" s="42">
        <v>10</v>
      </c>
      <c r="D25" s="42" t="s">
        <v>7</v>
      </c>
      <c r="E25" s="43" t="s">
        <v>19</v>
      </c>
      <c r="F25" s="39">
        <f t="shared" si="0"/>
        <v>40000000</v>
      </c>
      <c r="G25" s="44"/>
      <c r="J25" s="2"/>
      <c r="K25" s="2"/>
      <c r="L25" s="2"/>
      <c r="M25" s="2"/>
      <c r="N25" s="2"/>
    </row>
    <row r="26" spans="1:7" ht="23.25" customHeight="1">
      <c r="A26" s="37" t="s">
        <v>74</v>
      </c>
      <c r="B26" s="38" t="s">
        <v>22</v>
      </c>
      <c r="C26" s="37">
        <v>6</v>
      </c>
      <c r="D26" s="37" t="s">
        <v>23</v>
      </c>
      <c r="E26" s="39" t="s">
        <v>21</v>
      </c>
      <c r="F26" s="39">
        <f t="shared" si="0"/>
        <v>12000000</v>
      </c>
      <c r="G26" s="44"/>
    </row>
    <row r="27" spans="1:7" ht="23.25" customHeight="1">
      <c r="A27" s="37" t="s">
        <v>76</v>
      </c>
      <c r="B27" s="38" t="s">
        <v>13</v>
      </c>
      <c r="C27" s="37">
        <v>10</v>
      </c>
      <c r="D27" s="37" t="s">
        <v>7</v>
      </c>
      <c r="E27" s="39">
        <v>200000</v>
      </c>
      <c r="F27" s="39">
        <f t="shared" si="0"/>
        <v>2000000</v>
      </c>
      <c r="G27" s="44" t="s">
        <v>15</v>
      </c>
    </row>
    <row r="28" spans="1:14" s="2" customFormat="1" ht="80.25" customHeight="1">
      <c r="A28" s="45" t="s">
        <v>75</v>
      </c>
      <c r="B28" s="46" t="s">
        <v>39</v>
      </c>
      <c r="C28" s="45">
        <v>10</v>
      </c>
      <c r="D28" s="45" t="s">
        <v>7</v>
      </c>
      <c r="E28" s="47">
        <f>80*24000*2</f>
        <v>3840000</v>
      </c>
      <c r="F28" s="47">
        <f t="shared" si="0"/>
        <v>38400000</v>
      </c>
      <c r="G28" s="62" t="s">
        <v>14</v>
      </c>
      <c r="J28" s="1"/>
      <c r="K28" s="1"/>
      <c r="L28" s="1"/>
      <c r="M28" s="1"/>
      <c r="N28" s="1"/>
    </row>
    <row r="29" spans="1:14" s="2" customFormat="1" ht="26.25" customHeight="1">
      <c r="A29" s="3"/>
      <c r="B29" s="82" t="s">
        <v>81</v>
      </c>
      <c r="C29" s="82"/>
      <c r="D29" s="82"/>
      <c r="E29" s="108">
        <f>F21+F16</f>
        <v>344320000</v>
      </c>
      <c r="F29" s="89"/>
      <c r="G29" s="20"/>
      <c r="J29" s="1"/>
      <c r="K29" s="1"/>
      <c r="L29" s="1"/>
      <c r="M29" s="1"/>
      <c r="N29" s="1"/>
    </row>
    <row r="30" spans="1:14" s="2" customFormat="1" ht="24.75" customHeight="1">
      <c r="A30" s="5" t="s">
        <v>32</v>
      </c>
      <c r="B30" s="94" t="s">
        <v>82</v>
      </c>
      <c r="C30" s="95"/>
      <c r="D30" s="95"/>
      <c r="E30" s="95"/>
      <c r="F30" s="77">
        <f>E39+E48+E57+E66</f>
        <v>157900000</v>
      </c>
      <c r="G30" s="80" t="s">
        <v>86</v>
      </c>
      <c r="H30" s="26"/>
      <c r="J30" s="1"/>
      <c r="K30" s="1"/>
      <c r="L30" s="1"/>
      <c r="M30" s="1"/>
      <c r="N30" s="1"/>
    </row>
    <row r="31" spans="1:7" ht="26.25" customHeight="1">
      <c r="A31" s="5" t="s">
        <v>9</v>
      </c>
      <c r="B31" s="86" t="s">
        <v>79</v>
      </c>
      <c r="C31" s="87"/>
      <c r="D31" s="87"/>
      <c r="E31" s="87"/>
      <c r="F31" s="87"/>
      <c r="G31" s="88"/>
    </row>
    <row r="32" spans="1:7" ht="42.75" customHeight="1">
      <c r="A32" s="51">
        <v>2</v>
      </c>
      <c r="B32" s="52" t="s">
        <v>43</v>
      </c>
      <c r="C32" s="51">
        <v>20</v>
      </c>
      <c r="D32" s="51" t="s">
        <v>42</v>
      </c>
      <c r="E32" s="53">
        <v>800000</v>
      </c>
      <c r="F32" s="53">
        <f>C32*E32</f>
        <v>16000000</v>
      </c>
      <c r="G32" s="54" t="s">
        <v>46</v>
      </c>
    </row>
    <row r="33" spans="1:7" ht="43.5" customHeight="1">
      <c r="A33" s="37">
        <v>3</v>
      </c>
      <c r="B33" s="38" t="s">
        <v>45</v>
      </c>
      <c r="C33" s="37">
        <v>20</v>
      </c>
      <c r="D33" s="37" t="s">
        <v>42</v>
      </c>
      <c r="E33" s="39">
        <v>60000</v>
      </c>
      <c r="F33" s="39">
        <f>C33*E33</f>
        <v>1200000</v>
      </c>
      <c r="G33" s="44" t="s">
        <v>47</v>
      </c>
    </row>
    <row r="34" spans="1:7" ht="41.25" customHeight="1">
      <c r="A34" s="37">
        <v>4</v>
      </c>
      <c r="B34" s="55" t="s">
        <v>49</v>
      </c>
      <c r="C34" s="56" t="s">
        <v>50</v>
      </c>
      <c r="D34" s="37" t="s">
        <v>48</v>
      </c>
      <c r="E34" s="57" t="s">
        <v>51</v>
      </c>
      <c r="F34" s="57">
        <f>C34*E34</f>
        <v>900000</v>
      </c>
      <c r="G34" s="44" t="s">
        <v>59</v>
      </c>
    </row>
    <row r="35" spans="1:7" ht="27.75" customHeight="1">
      <c r="A35" s="37">
        <v>5</v>
      </c>
      <c r="B35" s="55" t="s">
        <v>52</v>
      </c>
      <c r="C35" s="37"/>
      <c r="D35" s="37"/>
      <c r="E35" s="39"/>
      <c r="F35" s="57">
        <f>F36+F37</f>
        <v>2500000</v>
      </c>
      <c r="G35" s="44"/>
    </row>
    <row r="36" spans="1:7" ht="41.25" customHeight="1">
      <c r="A36" s="40" t="s">
        <v>40</v>
      </c>
      <c r="B36" s="58" t="s">
        <v>53</v>
      </c>
      <c r="C36" s="40" t="s">
        <v>54</v>
      </c>
      <c r="D36" s="42" t="s">
        <v>55</v>
      </c>
      <c r="E36" s="59" t="s">
        <v>57</v>
      </c>
      <c r="F36" s="59">
        <f>C36*E36</f>
        <v>500000</v>
      </c>
      <c r="G36" s="44" t="s">
        <v>60</v>
      </c>
    </row>
    <row r="37" spans="1:7" ht="42.75" customHeight="1">
      <c r="A37" s="40" t="s">
        <v>40</v>
      </c>
      <c r="B37" s="58" t="s">
        <v>56</v>
      </c>
      <c r="C37" s="40" t="s">
        <v>64</v>
      </c>
      <c r="D37" s="42" t="s">
        <v>55</v>
      </c>
      <c r="E37" s="59" t="s">
        <v>58</v>
      </c>
      <c r="F37" s="59">
        <f>C37*E37</f>
        <v>2000000</v>
      </c>
      <c r="G37" s="44" t="s">
        <v>61</v>
      </c>
    </row>
    <row r="38" spans="1:7" ht="46.5" customHeight="1">
      <c r="A38" s="45">
        <v>6</v>
      </c>
      <c r="B38" s="60" t="s">
        <v>63</v>
      </c>
      <c r="C38" s="45">
        <v>10</v>
      </c>
      <c r="D38" s="45" t="s">
        <v>42</v>
      </c>
      <c r="E38" s="61" t="s">
        <v>58</v>
      </c>
      <c r="F38" s="61">
        <f>C38*E38</f>
        <v>5000000</v>
      </c>
      <c r="G38" s="62" t="s">
        <v>62</v>
      </c>
    </row>
    <row r="39" spans="1:7" ht="23.25" customHeight="1">
      <c r="A39" s="3"/>
      <c r="B39" s="89" t="s">
        <v>81</v>
      </c>
      <c r="C39" s="89"/>
      <c r="D39" s="89"/>
      <c r="E39" s="108">
        <f>F32+F33+F34+F35+F38</f>
        <v>25600000</v>
      </c>
      <c r="F39" s="89"/>
      <c r="G39" s="20"/>
    </row>
    <row r="40" spans="1:7" ht="30.75" customHeight="1">
      <c r="A40" s="5" t="s">
        <v>11</v>
      </c>
      <c r="B40" s="89" t="s">
        <v>85</v>
      </c>
      <c r="C40" s="89"/>
      <c r="D40" s="89"/>
      <c r="E40" s="89"/>
      <c r="F40" s="89"/>
      <c r="G40" s="89"/>
    </row>
    <row r="41" spans="1:7" ht="60.75" customHeight="1">
      <c r="A41" s="51">
        <v>1</v>
      </c>
      <c r="B41" s="63" t="s">
        <v>41</v>
      </c>
      <c r="C41" s="64" t="s">
        <v>78</v>
      </c>
      <c r="D41" s="65" t="s">
        <v>77</v>
      </c>
      <c r="E41" s="66">
        <f>(2500000*1)+(1800000*9)</f>
        <v>18700000</v>
      </c>
      <c r="F41" s="53">
        <f>C41*E41</f>
        <v>18700000</v>
      </c>
      <c r="G41" s="54" t="s">
        <v>44</v>
      </c>
    </row>
    <row r="42" spans="1:7" ht="42.75" customHeight="1">
      <c r="A42" s="37">
        <v>2</v>
      </c>
      <c r="B42" s="55" t="s">
        <v>91</v>
      </c>
      <c r="C42" s="37">
        <v>10</v>
      </c>
      <c r="D42" s="37" t="s">
        <v>42</v>
      </c>
      <c r="E42" s="39">
        <f>800000*2</f>
        <v>1600000</v>
      </c>
      <c r="F42" s="39">
        <f>C42*E42</f>
        <v>16000000</v>
      </c>
      <c r="G42" s="44" t="s">
        <v>46</v>
      </c>
    </row>
    <row r="43" spans="1:7" ht="42" customHeight="1">
      <c r="A43" s="37">
        <v>3</v>
      </c>
      <c r="B43" s="55" t="s">
        <v>49</v>
      </c>
      <c r="C43" s="56" t="s">
        <v>50</v>
      </c>
      <c r="D43" s="37" t="s">
        <v>48</v>
      </c>
      <c r="E43" s="57" t="s">
        <v>51</v>
      </c>
      <c r="F43" s="39">
        <f>C43*E43</f>
        <v>900000</v>
      </c>
      <c r="G43" s="44" t="s">
        <v>59</v>
      </c>
    </row>
    <row r="44" spans="1:7" ht="25.5" customHeight="1">
      <c r="A44" s="37">
        <v>4</v>
      </c>
      <c r="B44" s="55" t="s">
        <v>52</v>
      </c>
      <c r="C44" s="37"/>
      <c r="D44" s="37"/>
      <c r="E44" s="39"/>
      <c r="F44" s="57">
        <f>F46+F45</f>
        <v>3500000</v>
      </c>
      <c r="G44" s="44"/>
    </row>
    <row r="45" spans="1:7" ht="42" customHeight="1">
      <c r="A45" s="40" t="s">
        <v>40</v>
      </c>
      <c r="B45" s="41" t="s">
        <v>65</v>
      </c>
      <c r="C45" s="40" t="s">
        <v>50</v>
      </c>
      <c r="D45" s="42" t="s">
        <v>55</v>
      </c>
      <c r="E45" s="59" t="s">
        <v>57</v>
      </c>
      <c r="F45" s="43">
        <f>C45*E45</f>
        <v>1500000</v>
      </c>
      <c r="G45" s="44" t="s">
        <v>60</v>
      </c>
    </row>
    <row r="46" spans="1:7" ht="38.25">
      <c r="A46" s="40" t="s">
        <v>40</v>
      </c>
      <c r="B46" s="58" t="s">
        <v>56</v>
      </c>
      <c r="C46" s="40" t="s">
        <v>64</v>
      </c>
      <c r="D46" s="42" t="s">
        <v>55</v>
      </c>
      <c r="E46" s="59" t="s">
        <v>58</v>
      </c>
      <c r="F46" s="43">
        <f>C46*E46</f>
        <v>2000000</v>
      </c>
      <c r="G46" s="44" t="s">
        <v>61</v>
      </c>
    </row>
    <row r="47" spans="1:7" ht="45.75" customHeight="1">
      <c r="A47" s="45">
        <v>5</v>
      </c>
      <c r="B47" s="60" t="s">
        <v>63</v>
      </c>
      <c r="C47" s="45">
        <v>10</v>
      </c>
      <c r="D47" s="45" t="s">
        <v>42</v>
      </c>
      <c r="E47" s="61" t="s">
        <v>58</v>
      </c>
      <c r="F47" s="47">
        <f>C47*E47</f>
        <v>5000000</v>
      </c>
      <c r="G47" s="62" t="s">
        <v>62</v>
      </c>
    </row>
    <row r="48" spans="1:7" ht="21" customHeight="1">
      <c r="A48" s="3"/>
      <c r="B48" s="89" t="s">
        <v>68</v>
      </c>
      <c r="C48" s="89"/>
      <c r="D48" s="89"/>
      <c r="E48" s="97">
        <f>F41+F42+F43+F44+F47</f>
        <v>44100000</v>
      </c>
      <c r="F48" s="97"/>
      <c r="G48" s="20"/>
    </row>
    <row r="49" spans="1:7" ht="30.75" customHeight="1">
      <c r="A49" s="5" t="s">
        <v>66</v>
      </c>
      <c r="B49" s="86" t="s">
        <v>92</v>
      </c>
      <c r="C49" s="87"/>
      <c r="D49" s="87"/>
      <c r="E49" s="87"/>
      <c r="F49" s="87"/>
      <c r="G49" s="88"/>
    </row>
    <row r="50" spans="1:7" ht="61.5" customHeight="1">
      <c r="A50" s="3">
        <v>1</v>
      </c>
      <c r="B50" s="8" t="s">
        <v>41</v>
      </c>
      <c r="C50" s="22" t="s">
        <v>78</v>
      </c>
      <c r="D50" s="10" t="s">
        <v>77</v>
      </c>
      <c r="E50" s="30">
        <f>(2500000*1)+(1800000*9)</f>
        <v>18700000</v>
      </c>
      <c r="F50" s="4">
        <f>C50*E50</f>
        <v>18700000</v>
      </c>
      <c r="G50" s="20" t="s">
        <v>44</v>
      </c>
    </row>
    <row r="51" spans="1:7" ht="42.75" customHeight="1">
      <c r="A51" s="3">
        <v>2</v>
      </c>
      <c r="B51" s="21" t="s">
        <v>43</v>
      </c>
      <c r="C51" s="3">
        <v>10</v>
      </c>
      <c r="D51" s="3" t="s">
        <v>42</v>
      </c>
      <c r="E51" s="4">
        <f>800000*2</f>
        <v>1600000</v>
      </c>
      <c r="F51" s="4">
        <f>C51*E51</f>
        <v>16000000</v>
      </c>
      <c r="G51" s="20" t="s">
        <v>46</v>
      </c>
    </row>
    <row r="52" spans="1:7" ht="41.25" customHeight="1">
      <c r="A52" s="3">
        <v>3</v>
      </c>
      <c r="B52" s="21" t="s">
        <v>49</v>
      </c>
      <c r="C52" s="22" t="s">
        <v>50</v>
      </c>
      <c r="D52" s="3" t="s">
        <v>48</v>
      </c>
      <c r="E52" s="23" t="s">
        <v>51</v>
      </c>
      <c r="F52" s="4">
        <f>C52*E52</f>
        <v>900000</v>
      </c>
      <c r="G52" s="20" t="s">
        <v>59</v>
      </c>
    </row>
    <row r="53" spans="1:7" ht="24" customHeight="1">
      <c r="A53" s="3">
        <v>4</v>
      </c>
      <c r="B53" s="21" t="s">
        <v>52</v>
      </c>
      <c r="C53" s="3"/>
      <c r="D53" s="3"/>
      <c r="E53" s="4"/>
      <c r="F53" s="23">
        <f>F54+F55</f>
        <v>3500000</v>
      </c>
      <c r="G53" s="20"/>
    </row>
    <row r="54" spans="1:7" ht="43.5" customHeight="1">
      <c r="A54" s="16" t="s">
        <v>84</v>
      </c>
      <c r="B54" s="17" t="s">
        <v>65</v>
      </c>
      <c r="C54" s="16" t="s">
        <v>50</v>
      </c>
      <c r="D54" s="18" t="s">
        <v>55</v>
      </c>
      <c r="E54" s="25" t="s">
        <v>57</v>
      </c>
      <c r="F54" s="25">
        <f>C54*E54</f>
        <v>1500000</v>
      </c>
      <c r="G54" s="20" t="s">
        <v>60</v>
      </c>
    </row>
    <row r="55" spans="1:10" ht="41.25" customHeight="1">
      <c r="A55" s="16" t="s">
        <v>83</v>
      </c>
      <c r="B55" s="24" t="s">
        <v>56</v>
      </c>
      <c r="C55" s="16" t="s">
        <v>64</v>
      </c>
      <c r="D55" s="18" t="s">
        <v>55</v>
      </c>
      <c r="E55" s="25" t="s">
        <v>58</v>
      </c>
      <c r="F55" s="25">
        <f>C55*E55</f>
        <v>2000000</v>
      </c>
      <c r="G55" s="20" t="s">
        <v>61</v>
      </c>
      <c r="H55" s="31"/>
      <c r="I55" s="31"/>
      <c r="J55" s="31"/>
    </row>
    <row r="56" spans="1:10" ht="45" customHeight="1">
      <c r="A56" s="3">
        <v>5</v>
      </c>
      <c r="B56" s="21" t="s">
        <v>63</v>
      </c>
      <c r="C56" s="3">
        <v>10</v>
      </c>
      <c r="D56" s="3" t="s">
        <v>42</v>
      </c>
      <c r="E56" s="23" t="s">
        <v>58</v>
      </c>
      <c r="F56" s="23">
        <f>C56*E56</f>
        <v>5000000</v>
      </c>
      <c r="G56" s="20" t="s">
        <v>62</v>
      </c>
      <c r="H56" s="31"/>
      <c r="I56" s="31"/>
      <c r="J56" s="31"/>
    </row>
    <row r="57" spans="1:10" ht="21" customHeight="1">
      <c r="A57" s="3"/>
      <c r="B57" s="89" t="s">
        <v>68</v>
      </c>
      <c r="C57" s="89"/>
      <c r="D57" s="89"/>
      <c r="E57" s="97">
        <f>F50+F51+F52+F53+F56</f>
        <v>44100000</v>
      </c>
      <c r="F57" s="97"/>
      <c r="G57" s="20"/>
      <c r="H57" s="32"/>
      <c r="I57" s="33"/>
      <c r="J57" s="31"/>
    </row>
    <row r="58" spans="1:10" ht="30.75" customHeight="1">
      <c r="A58" s="5" t="s">
        <v>67</v>
      </c>
      <c r="B58" s="86" t="s">
        <v>93</v>
      </c>
      <c r="C58" s="87"/>
      <c r="D58" s="87"/>
      <c r="E58" s="87"/>
      <c r="F58" s="87"/>
      <c r="G58" s="88"/>
      <c r="H58" s="31"/>
      <c r="I58" s="31"/>
      <c r="J58" s="31"/>
    </row>
    <row r="59" spans="1:7" ht="60.75" customHeight="1">
      <c r="A59" s="3">
        <v>1</v>
      </c>
      <c r="B59" s="8" t="s">
        <v>41</v>
      </c>
      <c r="C59" s="22" t="s">
        <v>78</v>
      </c>
      <c r="D59" s="10" t="s">
        <v>77</v>
      </c>
      <c r="E59" s="30">
        <f>(2500000*1)+(1800000*9)</f>
        <v>18700000</v>
      </c>
      <c r="F59" s="4">
        <f>C59*E59</f>
        <v>18700000</v>
      </c>
      <c r="G59" s="20" t="s">
        <v>44</v>
      </c>
    </row>
    <row r="60" spans="1:7" ht="45.75" customHeight="1">
      <c r="A60" s="3">
        <v>2</v>
      </c>
      <c r="B60" s="21" t="s">
        <v>43</v>
      </c>
      <c r="C60" s="3">
        <v>20</v>
      </c>
      <c r="D60" s="3" t="s">
        <v>42</v>
      </c>
      <c r="E60" s="4">
        <v>800000</v>
      </c>
      <c r="F60" s="4">
        <f>C60*E60</f>
        <v>16000000</v>
      </c>
      <c r="G60" s="20" t="s">
        <v>46</v>
      </c>
    </row>
    <row r="61" spans="1:7" ht="41.25" customHeight="1">
      <c r="A61" s="3">
        <v>3</v>
      </c>
      <c r="B61" s="21" t="s">
        <v>49</v>
      </c>
      <c r="C61" s="22" t="s">
        <v>50</v>
      </c>
      <c r="D61" s="3" t="s">
        <v>48</v>
      </c>
      <c r="E61" s="23" t="s">
        <v>51</v>
      </c>
      <c r="F61" s="4">
        <f>C61*E61</f>
        <v>900000</v>
      </c>
      <c r="G61" s="20" t="s">
        <v>59</v>
      </c>
    </row>
    <row r="62" spans="1:7" ht="21" customHeight="1">
      <c r="A62" s="3">
        <v>4</v>
      </c>
      <c r="B62" s="21" t="s">
        <v>52</v>
      </c>
      <c r="C62" s="3"/>
      <c r="D62" s="3"/>
      <c r="E62" s="4"/>
      <c r="F62" s="23">
        <f>F63+F64</f>
        <v>3500000</v>
      </c>
      <c r="G62" s="20"/>
    </row>
    <row r="63" spans="1:7" ht="44.25" customHeight="1">
      <c r="A63" s="16" t="s">
        <v>40</v>
      </c>
      <c r="B63" s="17" t="s">
        <v>65</v>
      </c>
      <c r="C63" s="16" t="s">
        <v>50</v>
      </c>
      <c r="D63" s="18" t="s">
        <v>55</v>
      </c>
      <c r="E63" s="25" t="s">
        <v>57</v>
      </c>
      <c r="F63" s="19">
        <f>C63*E63</f>
        <v>1500000</v>
      </c>
      <c r="G63" s="20" t="s">
        <v>60</v>
      </c>
    </row>
    <row r="64" spans="1:7" ht="44.25" customHeight="1">
      <c r="A64" s="16" t="s">
        <v>40</v>
      </c>
      <c r="B64" s="24" t="s">
        <v>56</v>
      </c>
      <c r="C64" s="16" t="s">
        <v>64</v>
      </c>
      <c r="D64" s="18" t="s">
        <v>55</v>
      </c>
      <c r="E64" s="25" t="s">
        <v>58</v>
      </c>
      <c r="F64" s="19">
        <f>C64*E64</f>
        <v>2000000</v>
      </c>
      <c r="G64" s="20" t="s">
        <v>61</v>
      </c>
    </row>
    <row r="65" spans="1:7" ht="45.75" customHeight="1">
      <c r="A65" s="3">
        <v>5</v>
      </c>
      <c r="B65" s="21" t="s">
        <v>63</v>
      </c>
      <c r="C65" s="3">
        <v>10</v>
      </c>
      <c r="D65" s="3" t="s">
        <v>42</v>
      </c>
      <c r="E65" s="23" t="s">
        <v>58</v>
      </c>
      <c r="F65" s="4">
        <f>C65*E65</f>
        <v>5000000</v>
      </c>
      <c r="G65" s="20" t="s">
        <v>62</v>
      </c>
    </row>
    <row r="66" spans="1:7" ht="27.75" customHeight="1">
      <c r="A66" s="72"/>
      <c r="B66" s="110" t="s">
        <v>68</v>
      </c>
      <c r="C66" s="110"/>
      <c r="D66" s="110"/>
      <c r="E66" s="109">
        <f>F59+F60+F61+F62+F65</f>
        <v>44100000</v>
      </c>
      <c r="F66" s="109"/>
      <c r="G66" s="73"/>
    </row>
    <row r="67" spans="1:7" ht="24" customHeight="1">
      <c r="A67" s="90" t="s">
        <v>87</v>
      </c>
      <c r="B67" s="91"/>
      <c r="C67" s="92">
        <f>F4+F30</f>
        <v>635740000</v>
      </c>
      <c r="D67" s="93"/>
      <c r="E67" s="79" t="s">
        <v>86</v>
      </c>
      <c r="F67" s="74"/>
      <c r="G67" s="76"/>
    </row>
    <row r="68" spans="1:7" ht="24" customHeight="1">
      <c r="A68" s="111" t="s">
        <v>88</v>
      </c>
      <c r="B68" s="112"/>
      <c r="C68" s="112"/>
      <c r="D68" s="112"/>
      <c r="E68" s="112"/>
      <c r="F68" s="112"/>
      <c r="G68" s="113"/>
    </row>
  </sheetData>
  <sheetProtection/>
  <mergeCells count="31">
    <mergeCell ref="A68:G68"/>
    <mergeCell ref="B40:G40"/>
    <mergeCell ref="E48:F48"/>
    <mergeCell ref="B57:D57"/>
    <mergeCell ref="E57:F57"/>
    <mergeCell ref="A1:G1"/>
    <mergeCell ref="G7:G10"/>
    <mergeCell ref="B5:G5"/>
    <mergeCell ref="B31:G31"/>
    <mergeCell ref="E39:F39"/>
    <mergeCell ref="F2:G2"/>
    <mergeCell ref="G17:G20"/>
    <mergeCell ref="E29:F29"/>
    <mergeCell ref="B11:E11"/>
    <mergeCell ref="E66:F66"/>
    <mergeCell ref="B48:D48"/>
    <mergeCell ref="B58:G58"/>
    <mergeCell ref="B14:D14"/>
    <mergeCell ref="B66:D66"/>
    <mergeCell ref="B4:E4"/>
    <mergeCell ref="B30:E30"/>
    <mergeCell ref="B6:E6"/>
    <mergeCell ref="E14:F14"/>
    <mergeCell ref="B21:E21"/>
    <mergeCell ref="B16:E16"/>
    <mergeCell ref="B29:D29"/>
    <mergeCell ref="B15:G15"/>
    <mergeCell ref="B49:G49"/>
    <mergeCell ref="B39:D39"/>
    <mergeCell ref="A67:B67"/>
    <mergeCell ref="C67:D67"/>
  </mergeCells>
  <printOptions/>
  <pageMargins left="0.66" right="0.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2024-05-07T04:26:42Z</cp:lastPrinted>
  <dcterms:created xsi:type="dcterms:W3CDTF">2020-12-30T08:43:33Z</dcterms:created>
  <dcterms:modified xsi:type="dcterms:W3CDTF">2024-05-20T07:59:00Z</dcterms:modified>
  <cp:category/>
  <cp:version/>
  <cp:contentType/>
  <cp:contentStatus/>
</cp:coreProperties>
</file>